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6" windowWidth="16392" windowHeight="9468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48" i="1"/>
  <c r="O46"/>
  <c r="J45"/>
  <c r="O44"/>
  <c r="J44"/>
  <c r="J43"/>
  <c r="P41"/>
  <c r="O41"/>
  <c r="N41"/>
  <c r="M41"/>
  <c r="L41"/>
  <c r="K41"/>
  <c r="J41"/>
  <c r="I41"/>
  <c r="H41"/>
  <c r="G41"/>
  <c r="F41"/>
  <c r="E41"/>
  <c r="D41"/>
  <c r="C41"/>
  <c r="P38"/>
  <c r="O38"/>
  <c r="N38"/>
  <c r="M38"/>
  <c r="L38"/>
  <c r="K38"/>
  <c r="J38"/>
  <c r="I38"/>
  <c r="H38"/>
  <c r="G38"/>
  <c r="F38"/>
  <c r="E38"/>
  <c r="D38"/>
  <c r="C38"/>
  <c r="P36"/>
  <c r="O36"/>
  <c r="N36"/>
  <c r="M36"/>
  <c r="L36"/>
  <c r="K36"/>
  <c r="J36"/>
  <c r="I36"/>
  <c r="H36"/>
  <c r="G36"/>
  <c r="F36"/>
  <c r="E36"/>
  <c r="D36"/>
  <c r="C36"/>
  <c r="P35"/>
  <c r="O35"/>
  <c r="N35"/>
  <c r="M35"/>
  <c r="L35"/>
  <c r="K35"/>
  <c r="J35"/>
  <c r="I35"/>
  <c r="H35"/>
  <c r="G35"/>
  <c r="F35"/>
  <c r="E35"/>
  <c r="D35"/>
  <c r="C35"/>
  <c r="P34"/>
  <c r="O34"/>
  <c r="N34"/>
  <c r="M34"/>
  <c r="L34"/>
  <c r="K34"/>
  <c r="J34"/>
  <c r="I34"/>
  <c r="H34"/>
  <c r="G34"/>
  <c r="F34"/>
  <c r="E34"/>
  <c r="D34"/>
  <c r="C34"/>
  <c r="P33"/>
  <c r="O33"/>
  <c r="N33"/>
  <c r="M33"/>
  <c r="L33"/>
  <c r="K33"/>
  <c r="J33"/>
  <c r="I33"/>
  <c r="H33"/>
  <c r="G33"/>
  <c r="F33"/>
  <c r="E33"/>
  <c r="D33"/>
  <c r="C33"/>
  <c r="P32"/>
  <c r="O32"/>
  <c r="N32"/>
  <c r="M32"/>
  <c r="L32"/>
  <c r="K32"/>
  <c r="J32"/>
  <c r="I32"/>
  <c r="H32"/>
  <c r="G32"/>
  <c r="F32"/>
  <c r="E32"/>
  <c r="D32"/>
  <c r="C32"/>
  <c r="P31"/>
  <c r="O31"/>
  <c r="N31"/>
  <c r="M31"/>
  <c r="L31"/>
  <c r="K31"/>
  <c r="J31"/>
  <c r="I31"/>
  <c r="H31"/>
  <c r="G31"/>
  <c r="F31"/>
  <c r="E31"/>
  <c r="D31"/>
  <c r="C31"/>
  <c r="P29"/>
  <c r="O29"/>
  <c r="N29"/>
  <c r="M29"/>
  <c r="L29"/>
  <c r="K29"/>
  <c r="J29"/>
  <c r="I29"/>
  <c r="H29"/>
  <c r="G29"/>
  <c r="F29"/>
  <c r="E29"/>
  <c r="D29"/>
  <c r="C29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P26"/>
  <c r="O26"/>
  <c r="N26"/>
  <c r="M26"/>
  <c r="L26"/>
  <c r="K26"/>
  <c r="J26"/>
  <c r="I26"/>
  <c r="H26"/>
  <c r="G26"/>
  <c r="F26"/>
  <c r="E26"/>
  <c r="D26"/>
  <c r="C26"/>
  <c r="P25"/>
  <c r="O25"/>
  <c r="N25"/>
  <c r="M25"/>
  <c r="L25"/>
  <c r="K25"/>
  <c r="J25"/>
  <c r="I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2"/>
  <c r="O22"/>
  <c r="N22"/>
  <c r="M22"/>
  <c r="L22"/>
  <c r="K22"/>
  <c r="J22"/>
  <c r="I22"/>
  <c r="H22"/>
  <c r="G22"/>
  <c r="F22"/>
  <c r="E22"/>
  <c r="D22"/>
  <c r="C22"/>
  <c r="P21"/>
  <c r="O21"/>
  <c r="N21"/>
  <c r="M21"/>
  <c r="L21"/>
  <c r="K21"/>
  <c r="J21"/>
  <c r="I21"/>
  <c r="H21"/>
  <c r="G21"/>
  <c r="F21"/>
  <c r="E21"/>
  <c r="D21"/>
  <c r="C21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8"/>
  <c r="O18"/>
  <c r="N18"/>
  <c r="M18"/>
  <c r="L18"/>
  <c r="K18"/>
  <c r="J18"/>
  <c r="I18"/>
  <c r="H18"/>
  <c r="G18"/>
  <c r="F18"/>
  <c r="E18"/>
  <c r="D18"/>
  <c r="C18"/>
  <c r="P17"/>
  <c r="O17"/>
  <c r="N17"/>
  <c r="M17"/>
  <c r="L17"/>
  <c r="K17"/>
  <c r="J17"/>
  <c r="I17"/>
  <c r="H17"/>
  <c r="G17"/>
  <c r="F17"/>
  <c r="E17"/>
  <c r="D17"/>
  <c r="C17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C15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E9"/>
  <c r="D9"/>
  <c r="C9"/>
  <c r="P7"/>
  <c r="O7"/>
  <c r="N7"/>
  <c r="M7"/>
  <c r="L7"/>
  <c r="K7"/>
  <c r="J7"/>
  <c r="I7"/>
  <c r="H7"/>
  <c r="G7"/>
  <c r="F7"/>
  <c r="E7"/>
  <c r="D7"/>
  <c r="C7"/>
  <c r="P6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  <c r="P4"/>
  <c r="O4"/>
  <c r="N4"/>
  <c r="M4"/>
  <c r="L4"/>
  <c r="K4"/>
  <c r="J4"/>
  <c r="I4"/>
  <c r="H4"/>
  <c r="G4"/>
  <c r="F4"/>
  <c r="E4"/>
  <c r="D4"/>
  <c r="C4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12"/>
            <color indexed="10"/>
            <rFont val="Arial"/>
            <family val="2"/>
          </rPr>
          <t>Insérez dans la cellule C2 votre VMA actuelle et validez</t>
        </r>
      </text>
    </comment>
  </commentList>
</comments>
</file>

<file path=xl/sharedStrings.xml><?xml version="1.0" encoding="utf-8"?>
<sst xmlns="http://schemas.openxmlformats.org/spreadsheetml/2006/main" count="21" uniqueCount="21">
  <si>
    <t>Vitesse Maximale Aérobie</t>
  </si>
  <si>
    <t>Distances en KM</t>
  </si>
  <si>
    <t>VMA courte</t>
  </si>
  <si>
    <t>Variable</t>
  </si>
  <si>
    <t>VMA longue</t>
  </si>
  <si>
    <t>spécifique 90 %</t>
  </si>
  <si>
    <t>Spécifique 10 KM</t>
  </si>
  <si>
    <t>Spécifique 85 %</t>
  </si>
  <si>
    <t>Spécifique Semi-Marathon</t>
  </si>
  <si>
    <t>Spécifique 80%</t>
  </si>
  <si>
    <t>Spécifique Marathon</t>
  </si>
  <si>
    <t>Endurance 70 %</t>
  </si>
  <si>
    <t>Endurance Fondamentale</t>
  </si>
  <si>
    <t>Spécifique 60 %</t>
  </si>
  <si>
    <t>Spécifique sur  100 KM</t>
  </si>
  <si>
    <t>Temps prévisibles sur :</t>
  </si>
  <si>
    <t>Exprimé en KM</t>
  </si>
  <si>
    <t>distance parcourue en 30"</t>
  </si>
  <si>
    <t>distance parcourue en 45"</t>
  </si>
  <si>
    <t>distance parcourue en 60"</t>
  </si>
  <si>
    <t>Exprimé en métres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</si>
</sst>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h:mm:ss;@"/>
    <numFmt numFmtId="166" formatCode="#,##0.000"/>
    <numFmt numFmtId="167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2"/>
      <name val="Calibri"/>
      <family val="2"/>
    </font>
    <font>
      <b/>
      <sz val="11"/>
      <color indexed="62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6"/>
      <color indexed="37"/>
      <name val="Calibri"/>
      <family val="2"/>
    </font>
    <font>
      <b/>
      <sz val="14"/>
      <color indexed="10"/>
      <name val="Arial Black"/>
      <family val="2"/>
    </font>
    <font>
      <b/>
      <sz val="11"/>
      <color indexed="37"/>
      <name val="Calibri"/>
      <family val="2"/>
    </font>
    <font>
      <b/>
      <sz val="11"/>
      <color indexed="2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35"/>
        <bgColor indexed="36"/>
      </patternFill>
    </fill>
    <fill>
      <patternFill patternType="solid">
        <fgColor rgb="FF00FFFF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rgb="FFFFFF00"/>
        <bgColor indexed="42"/>
      </patternFill>
    </fill>
    <fill>
      <patternFill patternType="solid">
        <fgColor theme="8" tint="0.59999389629810485"/>
        <bgColor indexed="35"/>
      </patternFill>
    </fill>
    <fill>
      <patternFill patternType="solid">
        <fgColor theme="6" tint="0.39997558519241921"/>
        <bgColor indexed="40"/>
      </patternFill>
    </fill>
    <fill>
      <patternFill patternType="solid">
        <fgColor theme="6" tint="0.39997558519241921"/>
        <bgColor indexed="35"/>
      </patternFill>
    </fill>
    <fill>
      <patternFill patternType="solid">
        <fgColor indexed="28"/>
        <bgColor indexed="3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8"/>
        <bgColor indexed="40"/>
      </patternFill>
    </fill>
    <fill>
      <patternFill patternType="solid">
        <fgColor theme="0" tint="-0.34998626667073579"/>
        <bgColor indexed="29"/>
      </patternFill>
    </fill>
    <fill>
      <patternFill patternType="solid">
        <fgColor theme="0" tint="-0.34998626667073579"/>
        <bgColor indexed="40"/>
      </patternFill>
    </fill>
    <fill>
      <patternFill patternType="solid">
        <fgColor theme="0" tint="-0.34998626667073579"/>
        <bgColor indexed="47"/>
      </patternFill>
    </fill>
  </fills>
  <borders count="37">
    <border>
      <left/>
      <right/>
      <top/>
      <bottom/>
      <diagonal/>
    </border>
    <border>
      <left style="medium">
        <color indexed="32"/>
      </left>
      <right/>
      <top/>
      <bottom/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32"/>
      </left>
      <right style="medium">
        <color indexed="32"/>
      </right>
      <top style="hair">
        <color indexed="32"/>
      </top>
      <bottom style="hair">
        <color indexed="32"/>
      </bottom>
      <diagonal/>
    </border>
    <border>
      <left style="medium">
        <color indexed="32"/>
      </left>
      <right style="medium">
        <color indexed="37"/>
      </right>
      <top style="medium">
        <color indexed="37"/>
      </top>
      <bottom/>
      <diagonal/>
    </border>
    <border>
      <left/>
      <right style="medium">
        <color indexed="32"/>
      </right>
      <top/>
      <bottom/>
      <diagonal/>
    </border>
    <border>
      <left style="medium">
        <color indexed="32"/>
      </left>
      <right style="medium">
        <color indexed="37"/>
      </right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32"/>
      </left>
      <right style="medium">
        <color indexed="63"/>
      </right>
      <top/>
      <bottom/>
      <diagonal/>
    </border>
    <border>
      <left style="medium">
        <color indexed="32"/>
      </left>
      <right style="medium">
        <color indexed="63"/>
      </right>
      <top style="medium">
        <color indexed="63"/>
      </top>
      <bottom style="medium">
        <color indexed="32"/>
      </bottom>
      <diagonal/>
    </border>
    <border>
      <left style="medium">
        <color indexed="32"/>
      </left>
      <right style="medium">
        <color indexed="63"/>
      </right>
      <top style="medium">
        <color indexed="17"/>
      </top>
      <bottom style="medium">
        <color indexed="17"/>
      </bottom>
      <diagonal/>
    </border>
    <border>
      <left style="medium">
        <color indexed="32"/>
      </left>
      <right style="medium">
        <color indexed="18"/>
      </right>
      <top style="medium">
        <color indexed="17"/>
      </top>
      <bottom style="medium">
        <color indexed="17"/>
      </bottom>
      <diagonal/>
    </border>
    <border>
      <left/>
      <right style="medium">
        <color indexed="1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32"/>
      </left>
      <right style="thin">
        <color indexed="64"/>
      </right>
      <top/>
      <bottom/>
      <diagonal/>
    </border>
    <border>
      <left style="medium">
        <color indexed="32"/>
      </left>
      <right style="medium">
        <color indexed="32"/>
      </right>
      <top style="medium">
        <color indexed="32"/>
      </top>
      <bottom/>
      <diagonal/>
    </border>
    <border>
      <left style="medium">
        <color indexed="32"/>
      </left>
      <right/>
      <top/>
      <bottom style="medium">
        <color indexed="10"/>
      </bottom>
      <diagonal/>
    </border>
    <border>
      <left style="medium">
        <color indexed="32"/>
      </left>
      <right/>
      <top/>
      <bottom style="medium">
        <color indexed="63"/>
      </bottom>
      <diagonal/>
    </border>
    <border>
      <left style="medium">
        <color indexed="32"/>
      </left>
      <right/>
      <top style="medium">
        <color indexed="32"/>
      </top>
      <bottom style="medium">
        <color indexed="63"/>
      </bottom>
      <diagonal/>
    </border>
    <border>
      <left style="medium">
        <color indexed="32"/>
      </left>
      <right/>
      <top style="medium">
        <color indexed="32"/>
      </top>
      <bottom style="medium">
        <color indexed="17"/>
      </bottom>
      <diagonal/>
    </border>
    <border>
      <left style="medium">
        <color indexed="32"/>
      </left>
      <right/>
      <top style="medium">
        <color indexed="17"/>
      </top>
      <bottom style="medium">
        <color indexed="17"/>
      </bottom>
      <diagonal/>
    </border>
    <border>
      <left style="medium">
        <color indexed="32"/>
      </left>
      <right/>
      <top style="medium">
        <color indexed="17"/>
      </top>
      <bottom style="medium">
        <color indexed="32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85">
    <xf numFmtId="0" fontId="0" fillId="0" borderId="0" xfId="0"/>
    <xf numFmtId="0" fontId="2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/>
    </xf>
    <xf numFmtId="165" fontId="12" fillId="0" borderId="5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0" fontId="14" fillId="0" borderId="7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167" fontId="11" fillId="3" borderId="2" xfId="1" applyNumberFormat="1" applyFont="1" applyFill="1" applyBorder="1" applyAlignment="1">
      <alignment horizontal="center" vertical="center"/>
    </xf>
    <xf numFmtId="0" fontId="6" fillId="3" borderId="0" xfId="1" applyNumberFormat="1" applyFont="1" applyFill="1" applyAlignment="1">
      <alignment horizontal="center" vertical="center"/>
    </xf>
    <xf numFmtId="165" fontId="15" fillId="0" borderId="0" xfId="1" applyNumberFormat="1" applyFont="1" applyFill="1" applyAlignment="1">
      <alignment horizontal="center" vertical="center"/>
    </xf>
    <xf numFmtId="164" fontId="3" fillId="5" borderId="24" xfId="1" applyNumberFormat="1" applyFont="1" applyFill="1" applyBorder="1" applyAlignment="1">
      <alignment horizontal="center" vertical="center"/>
    </xf>
    <xf numFmtId="165" fontId="14" fillId="4" borderId="24" xfId="1" applyNumberFormat="1" applyFont="1" applyFill="1" applyBorder="1" applyAlignment="1">
      <alignment horizontal="center" vertical="center"/>
    </xf>
    <xf numFmtId="166" fontId="3" fillId="5" borderId="24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Alignment="1">
      <alignment horizontal="center" vertical="center"/>
    </xf>
    <xf numFmtId="165" fontId="15" fillId="3" borderId="24" xfId="1" applyNumberFormat="1" applyFont="1" applyFill="1" applyBorder="1" applyAlignment="1">
      <alignment horizontal="center" vertical="center"/>
    </xf>
    <xf numFmtId="1" fontId="4" fillId="3" borderId="25" xfId="1" applyNumberFormat="1" applyFont="1" applyFill="1" applyBorder="1" applyAlignment="1">
      <alignment horizontal="center" vertical="center"/>
    </xf>
    <xf numFmtId="165" fontId="8" fillId="3" borderId="13" xfId="1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12" borderId="21" xfId="1" applyNumberFormat="1" applyFont="1" applyFill="1" applyBorder="1" applyAlignment="1">
      <alignment horizontal="center" vertical="center"/>
    </xf>
    <xf numFmtId="0" fontId="3" fillId="12" borderId="0" xfId="1" applyNumberFormat="1" applyFont="1" applyFill="1" applyBorder="1" applyAlignment="1">
      <alignment horizontal="center" vertical="center"/>
    </xf>
    <xf numFmtId="0" fontId="3" fillId="12" borderId="20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1" fontId="15" fillId="12" borderId="0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165" fontId="8" fillId="3" borderId="15" xfId="1" applyNumberFormat="1" applyFont="1" applyFill="1" applyBorder="1" applyAlignment="1">
      <alignment horizontal="center" vertical="center"/>
    </xf>
    <xf numFmtId="0" fontId="3" fillId="12" borderId="22" xfId="1" applyNumberFormat="1" applyFont="1" applyFill="1" applyBorder="1" applyAlignment="1">
      <alignment horizontal="center" vertical="center"/>
    </xf>
    <xf numFmtId="1" fontId="15" fillId="12" borderId="26" xfId="1" applyNumberFormat="1" applyFont="1" applyFill="1" applyBorder="1" applyAlignment="1">
      <alignment horizontal="center" vertical="center"/>
    </xf>
    <xf numFmtId="0" fontId="3" fillId="12" borderId="23" xfId="1" applyNumberFormat="1" applyFont="1" applyFill="1" applyBorder="1" applyAlignment="1">
      <alignment horizontal="center" vertical="center"/>
    </xf>
    <xf numFmtId="0" fontId="3" fillId="13" borderId="2" xfId="1" applyNumberFormat="1" applyFont="1" applyFill="1" applyBorder="1" applyAlignment="1">
      <alignment horizontal="center" vertical="center" wrapText="1"/>
    </xf>
    <xf numFmtId="0" fontId="4" fillId="13" borderId="2" xfId="1" applyNumberFormat="1" applyFont="1" applyFill="1" applyBorder="1" applyAlignment="1">
      <alignment horizontal="center" vertical="center"/>
    </xf>
    <xf numFmtId="0" fontId="4" fillId="13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164" fontId="3" fillId="15" borderId="24" xfId="1" applyNumberFormat="1" applyFont="1" applyFill="1" applyBorder="1" applyAlignment="1">
      <alignment horizontal="center" vertical="center"/>
    </xf>
    <xf numFmtId="165" fontId="14" fillId="14" borderId="24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165" fontId="14" fillId="16" borderId="24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4" borderId="32" xfId="1" applyNumberFormat="1" applyFont="1" applyFill="1" applyBorder="1" applyAlignment="1">
      <alignment horizontal="center" vertical="center" wrapText="1"/>
    </xf>
    <xf numFmtId="9" fontId="14" fillId="14" borderId="27" xfId="1" applyNumberFormat="1" applyFont="1" applyFill="1" applyBorder="1" applyAlignment="1">
      <alignment horizontal="center" vertical="center"/>
    </xf>
    <xf numFmtId="9" fontId="14" fillId="14" borderId="29" xfId="1" applyNumberFormat="1" applyFont="1" applyFill="1" applyBorder="1" applyAlignment="1">
      <alignment horizontal="center" vertical="center"/>
    </xf>
    <xf numFmtId="0" fontId="3" fillId="6" borderId="33" xfId="1" applyNumberFormat="1" applyFont="1" applyFill="1" applyBorder="1" applyAlignment="1">
      <alignment horizontal="center" vertical="center" wrapText="1"/>
    </xf>
    <xf numFmtId="0" fontId="10" fillId="0" borderId="28" xfId="1" applyNumberFormat="1" applyFont="1" applyFill="1" applyBorder="1" applyAlignment="1">
      <alignment horizontal="center" vertical="center"/>
    </xf>
    <xf numFmtId="166" fontId="3" fillId="6" borderId="24" xfId="1" applyNumberFormat="1" applyFont="1" applyFill="1" applyBorder="1" applyAlignment="1">
      <alignment horizontal="center" vertical="center"/>
    </xf>
    <xf numFmtId="0" fontId="3" fillId="6" borderId="24" xfId="1" applyNumberFormat="1" applyFont="1" applyFill="1" applyBorder="1" applyAlignment="1">
      <alignment horizontal="center" vertical="center" wrapText="1"/>
    </xf>
    <xf numFmtId="165" fontId="15" fillId="7" borderId="24" xfId="1" applyNumberFormat="1" applyFont="1" applyFill="1" applyBorder="1" applyAlignment="1">
      <alignment horizontal="center" vertical="center"/>
    </xf>
    <xf numFmtId="165" fontId="14" fillId="6" borderId="24" xfId="1" applyNumberFormat="1" applyFont="1" applyFill="1" applyBorder="1" applyAlignment="1">
      <alignment horizontal="center" vertical="center"/>
    </xf>
    <xf numFmtId="0" fontId="14" fillId="6" borderId="24" xfId="1" applyNumberFormat="1" applyFont="1" applyFill="1" applyBorder="1" applyAlignment="1">
      <alignment horizontal="center" vertical="center" wrapText="1"/>
    </xf>
    <xf numFmtId="9" fontId="14" fillId="16" borderId="1" xfId="1" applyNumberFormat="1" applyFont="1" applyFill="1" applyBorder="1" applyAlignment="1">
      <alignment horizontal="center" vertical="center"/>
    </xf>
    <xf numFmtId="9" fontId="14" fillId="16" borderId="30" xfId="1" applyNumberFormat="1" applyFont="1" applyFill="1" applyBorder="1" applyAlignment="1">
      <alignment horizontal="center" vertical="center"/>
    </xf>
    <xf numFmtId="0" fontId="3" fillId="4" borderId="31" xfId="1" applyNumberFormat="1" applyFont="1" applyFill="1" applyBorder="1" applyAlignment="1">
      <alignment horizontal="center" vertical="center" wrapText="1"/>
    </xf>
    <xf numFmtId="165" fontId="14" fillId="10" borderId="24" xfId="1" applyNumberFormat="1" applyFont="1" applyFill="1" applyBorder="1" applyAlignment="1">
      <alignment horizontal="center" vertical="center"/>
    </xf>
    <xf numFmtId="0" fontId="14" fillId="10" borderId="24" xfId="1" applyNumberFormat="1" applyFont="1" applyFill="1" applyBorder="1" applyAlignment="1">
      <alignment horizontal="center" vertical="center" wrapText="1"/>
    </xf>
    <xf numFmtId="0" fontId="3" fillId="3" borderId="35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14" fillId="8" borderId="34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Alignment="1">
      <alignment horizontal="center" vertical="center"/>
    </xf>
    <xf numFmtId="166" fontId="3" fillId="9" borderId="24" xfId="1" applyNumberFormat="1" applyFont="1" applyFill="1" applyBorder="1" applyAlignment="1">
      <alignment horizontal="center" vertical="center"/>
    </xf>
    <xf numFmtId="0" fontId="6" fillId="10" borderId="24" xfId="1" applyNumberFormat="1" applyFont="1" applyFill="1" applyBorder="1" applyAlignment="1">
      <alignment horizontal="center" vertical="center" wrapText="1"/>
    </xf>
    <xf numFmtId="165" fontId="15" fillId="3" borderId="24" xfId="1" applyNumberFormat="1" applyFont="1" applyFill="1" applyBorder="1" applyAlignment="1">
      <alignment horizontal="center" vertical="center"/>
    </xf>
    <xf numFmtId="0" fontId="15" fillId="11" borderId="24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>
      <selection activeCell="O57" sqref="O57"/>
    </sheetView>
  </sheetViews>
  <sheetFormatPr baseColWidth="10" defaultColWidth="9.5546875" defaultRowHeight="14.4"/>
  <cols>
    <col min="1" max="1" width="22.44140625" style="2" customWidth="1"/>
    <col min="2" max="2" width="12.109375" style="2" customWidth="1"/>
    <col min="3" max="3" width="8.44140625" style="2" bestFit="1" customWidth="1"/>
    <col min="4" max="7" width="8.44140625" style="2" customWidth="1"/>
    <col min="8" max="16" width="7.88671875" style="2" customWidth="1"/>
    <col min="17" max="16384" width="9.5546875" style="2"/>
  </cols>
  <sheetData>
    <row r="1" spans="1:20" ht="2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"/>
      <c r="R1" s="1"/>
      <c r="S1" s="1"/>
      <c r="T1" s="1"/>
    </row>
    <row r="2" spans="1:20" ht="29.4" thickBot="1">
      <c r="A2" s="3"/>
      <c r="B2" s="47" t="s">
        <v>1</v>
      </c>
      <c r="C2" s="22">
        <v>14.7</v>
      </c>
      <c r="D2" s="48">
        <v>9</v>
      </c>
      <c r="E2" s="48">
        <v>9.5</v>
      </c>
      <c r="F2" s="48">
        <v>10</v>
      </c>
      <c r="G2" s="48">
        <v>10.5</v>
      </c>
      <c r="H2" s="48">
        <v>11</v>
      </c>
      <c r="I2" s="48">
        <v>11.5</v>
      </c>
      <c r="J2" s="48">
        <v>12</v>
      </c>
      <c r="K2" s="48">
        <v>12.5</v>
      </c>
      <c r="L2" s="48">
        <v>13</v>
      </c>
      <c r="M2" s="48">
        <v>13.5</v>
      </c>
      <c r="N2" s="48">
        <v>14</v>
      </c>
      <c r="O2" s="48">
        <v>14.5</v>
      </c>
      <c r="P2" s="49">
        <v>15</v>
      </c>
      <c r="Q2" s="21"/>
      <c r="R2" s="21"/>
      <c r="S2" s="21"/>
      <c r="T2" s="21"/>
    </row>
    <row r="3" spans="1:20" ht="22.65" customHeight="1">
      <c r="A3" s="50" t="s">
        <v>2</v>
      </c>
      <c r="C3" s="23" t="s">
        <v>3</v>
      </c>
      <c r="D3" s="13"/>
      <c r="E3" s="13"/>
      <c r="F3" s="13"/>
      <c r="G3" s="13"/>
      <c r="H3" s="13"/>
      <c r="I3" s="13"/>
      <c r="P3" s="4"/>
    </row>
    <row r="4" spans="1:20" ht="22.65" customHeight="1">
      <c r="A4" s="62">
        <v>1</v>
      </c>
      <c r="B4" s="51">
        <v>0.1</v>
      </c>
      <c r="C4" s="29">
        <f>B4/C2/24</f>
        <v>2.834467120181406E-4</v>
      </c>
      <c r="D4" s="52">
        <f>$B$4/$D$2/24</f>
        <v>4.6296296296296298E-4</v>
      </c>
      <c r="E4" s="52">
        <f>$B$4/$E$2/24</f>
        <v>4.3859649122807018E-4</v>
      </c>
      <c r="F4" s="52">
        <f>$B$4/$F$2/24</f>
        <v>4.1666666666666669E-4</v>
      </c>
      <c r="G4" s="52">
        <f>$B$4/G2/24</f>
        <v>3.9682539682539688E-4</v>
      </c>
      <c r="H4" s="52">
        <f>B4/H2/24</f>
        <v>3.7878787878787884E-4</v>
      </c>
      <c r="I4" s="52">
        <f>B4/I2/24</f>
        <v>3.6231884057971015E-4</v>
      </c>
      <c r="J4" s="52">
        <f>B4/J2/24</f>
        <v>3.4722222222222224E-4</v>
      </c>
      <c r="K4" s="52">
        <f>B4/K2/24</f>
        <v>3.3333333333333332E-4</v>
      </c>
      <c r="L4" s="52">
        <f>B4/L2/24</f>
        <v>3.2051282051282051E-4</v>
      </c>
      <c r="M4" s="52">
        <f>B4/M2/24</f>
        <v>3.0864197530864197E-4</v>
      </c>
      <c r="N4" s="52">
        <f>B4/N2/24</f>
        <v>2.9761904761904765E-4</v>
      </c>
      <c r="O4" s="52">
        <f>B4/O2/24</f>
        <v>2.8735632183908051E-4</v>
      </c>
      <c r="P4" s="52">
        <f>B4/P2/24</f>
        <v>2.7777777777777778E-4</v>
      </c>
    </row>
    <row r="5" spans="1:20" ht="22.65" customHeight="1">
      <c r="A5" s="62"/>
      <c r="B5" s="51">
        <v>0.2</v>
      </c>
      <c r="C5" s="29">
        <f>B5/C2/24</f>
        <v>5.6689342403628119E-4</v>
      </c>
      <c r="D5" s="52">
        <f>$B$5/$D$2/24</f>
        <v>9.2592592592592596E-4</v>
      </c>
      <c r="E5" s="52">
        <f>$B$5/$E$2/24</f>
        <v>8.7719298245614037E-4</v>
      </c>
      <c r="F5" s="52">
        <f>B5/$F$2/24</f>
        <v>8.3333333333333339E-4</v>
      </c>
      <c r="G5" s="52">
        <f>B5/$G$2/24</f>
        <v>7.9365079365079376E-4</v>
      </c>
      <c r="H5" s="52">
        <f>B5/H2/24</f>
        <v>7.5757575757575768E-4</v>
      </c>
      <c r="I5" s="52">
        <f>B5/I2/24</f>
        <v>7.246376811594203E-4</v>
      </c>
      <c r="J5" s="52">
        <f>B5/J2/24</f>
        <v>6.9444444444444447E-4</v>
      </c>
      <c r="K5" s="52">
        <f>B5/K2/24</f>
        <v>6.6666666666666664E-4</v>
      </c>
      <c r="L5" s="52">
        <f>B5/L2/24</f>
        <v>6.4102564102564103E-4</v>
      </c>
      <c r="M5" s="52">
        <f>B5/M2/24</f>
        <v>6.1728395061728394E-4</v>
      </c>
      <c r="N5" s="52">
        <f>B5/N2/24</f>
        <v>5.9523809523809529E-4</v>
      </c>
      <c r="O5" s="52">
        <f>B5/O2/24</f>
        <v>5.7471264367816102E-4</v>
      </c>
      <c r="P5" s="52">
        <f>B5/P2/24</f>
        <v>5.5555555555555556E-4</v>
      </c>
      <c r="R5" s="53"/>
    </row>
    <row r="6" spans="1:20" ht="22.65" customHeight="1">
      <c r="A6" s="62"/>
      <c r="B6" s="51">
        <v>0.30000000000000004</v>
      </c>
      <c r="C6" s="29">
        <f>B6/C2/24</f>
        <v>8.5034013605442195E-4</v>
      </c>
      <c r="D6" s="52">
        <f>$B$6/$D$2/24</f>
        <v>1.3888888888888892E-3</v>
      </c>
      <c r="E6" s="52">
        <f>$B$6/$E$2/24</f>
        <v>1.3157894736842109E-3</v>
      </c>
      <c r="F6" s="52">
        <f>B6/$F$2/24</f>
        <v>1.2500000000000002E-3</v>
      </c>
      <c r="G6" s="52">
        <f>B6/$G$2/24</f>
        <v>1.1904761904761906E-3</v>
      </c>
      <c r="H6" s="52">
        <f>B6/H2/24</f>
        <v>1.1363636363636365E-3</v>
      </c>
      <c r="I6" s="52">
        <f>B6/I2/24</f>
        <v>1.0869565217391307E-3</v>
      </c>
      <c r="J6" s="52">
        <f>B6/J2/24</f>
        <v>1.0416666666666669E-3</v>
      </c>
      <c r="K6" s="52">
        <f>B6/K2/24</f>
        <v>1.0000000000000002E-3</v>
      </c>
      <c r="L6" s="52">
        <f>B6/L2/24</f>
        <v>9.615384615384617E-4</v>
      </c>
      <c r="M6" s="52">
        <f>B6/M2/24</f>
        <v>9.2592592592592607E-4</v>
      </c>
      <c r="N6" s="52">
        <f>B6/N2/24</f>
        <v>8.9285714285714305E-4</v>
      </c>
      <c r="O6" s="52">
        <f>B6/O2/24</f>
        <v>8.6206896551724148E-4</v>
      </c>
      <c r="P6" s="52">
        <f>B6/P2/24</f>
        <v>8.333333333333335E-4</v>
      </c>
    </row>
    <row r="7" spans="1:20" ht="22.65" customHeight="1">
      <c r="A7" s="62"/>
      <c r="B7" s="51">
        <v>0.4</v>
      </c>
      <c r="C7" s="29">
        <f>B7/C2/24</f>
        <v>1.1337868480725624E-3</v>
      </c>
      <c r="D7" s="52">
        <f>$B$7/$D$2/24</f>
        <v>1.8518518518518519E-3</v>
      </c>
      <c r="E7" s="52">
        <f>$B$7/$E$2/24</f>
        <v>1.7543859649122807E-3</v>
      </c>
      <c r="F7" s="52">
        <f>B7/$F$2/24</f>
        <v>1.6666666666666668E-3</v>
      </c>
      <c r="G7" s="52">
        <f>B7/$G$2/24</f>
        <v>1.5873015873015875E-3</v>
      </c>
      <c r="H7" s="52">
        <f>B7/H2/24</f>
        <v>1.5151515151515154E-3</v>
      </c>
      <c r="I7" s="52">
        <f>B7/I2/24</f>
        <v>1.4492753623188406E-3</v>
      </c>
      <c r="J7" s="52">
        <f>B7/J2/24</f>
        <v>1.3888888888888889E-3</v>
      </c>
      <c r="K7" s="52">
        <f>B7/K2/24</f>
        <v>1.3333333333333333E-3</v>
      </c>
      <c r="L7" s="52">
        <f>B7/L2/24</f>
        <v>1.2820512820512821E-3</v>
      </c>
      <c r="M7" s="52">
        <f>B7/M2/24</f>
        <v>1.2345679012345679E-3</v>
      </c>
      <c r="N7" s="52">
        <f>B7/N2/24</f>
        <v>1.1904761904761906E-3</v>
      </c>
      <c r="O7" s="52">
        <f>B7/O2/24</f>
        <v>1.149425287356322E-3</v>
      </c>
      <c r="P7" s="52">
        <f>B7/P2/24</f>
        <v>1.1111111111111111E-3</v>
      </c>
      <c r="R7" s="53"/>
    </row>
    <row r="8" spans="1:20" ht="22.65" customHeight="1">
      <c r="A8" s="54" t="s">
        <v>4</v>
      </c>
      <c r="C8" s="24"/>
      <c r="D8" s="24"/>
      <c r="E8" s="24"/>
      <c r="F8" s="5"/>
      <c r="G8" s="5"/>
      <c r="H8" s="5"/>
      <c r="I8" s="5"/>
      <c r="J8" s="5"/>
      <c r="K8" s="15"/>
      <c r="L8" s="15"/>
      <c r="M8" s="15"/>
      <c r="N8" s="5"/>
      <c r="O8" s="5"/>
      <c r="P8" s="16"/>
    </row>
    <row r="9" spans="1:20" ht="22.65" customHeight="1" thickBot="1">
      <c r="A9" s="63">
        <v>1</v>
      </c>
      <c r="B9" s="51">
        <v>0.5</v>
      </c>
      <c r="C9" s="29">
        <f>B9/C2/24</f>
        <v>1.4172335600907031E-3</v>
      </c>
      <c r="D9" s="52">
        <f>B9/D2/24</f>
        <v>2.3148148148148147E-3</v>
      </c>
      <c r="E9" s="52">
        <f>B9/E2/24</f>
        <v>2.1929824561403508E-3</v>
      </c>
      <c r="F9" s="52">
        <f>B9/$F$2/24</f>
        <v>2.0833333333333333E-3</v>
      </c>
      <c r="G9" s="52">
        <f>B9/G2/24</f>
        <v>1.984126984126984E-3</v>
      </c>
      <c r="H9" s="52">
        <f>B9/H2/24</f>
        <v>1.893939393939394E-3</v>
      </c>
      <c r="I9" s="52">
        <f>B9/I2/24</f>
        <v>1.8115942028985507E-3</v>
      </c>
      <c r="J9" s="52">
        <f>B9/J2/24</f>
        <v>1.736111111111111E-3</v>
      </c>
      <c r="K9" s="52">
        <f>B9/K2/24</f>
        <v>1.6666666666666668E-3</v>
      </c>
      <c r="L9" s="52">
        <f>B9/L2/24</f>
        <v>1.6025641025641027E-3</v>
      </c>
      <c r="M9" s="52">
        <f>B9/M2/24</f>
        <v>1.5432098765432098E-3</v>
      </c>
      <c r="N9" s="52">
        <f>B9/N2/24</f>
        <v>1.488095238095238E-3</v>
      </c>
      <c r="O9" s="52">
        <f>B9/O2/24</f>
        <v>1.4367816091954023E-3</v>
      </c>
      <c r="P9" s="52">
        <f>B9/P2/24</f>
        <v>1.3888888888888889E-3</v>
      </c>
      <c r="R9" s="53"/>
    </row>
    <row r="10" spans="1:20" ht="22.65" customHeight="1" thickBot="1">
      <c r="A10" s="63"/>
      <c r="B10" s="51">
        <v>0.60000000000000009</v>
      </c>
      <c r="C10" s="29">
        <f>B10/C2/24</f>
        <v>1.7006802721088439E-3</v>
      </c>
      <c r="D10" s="52">
        <f>B10/D2/24</f>
        <v>2.7777777777777783E-3</v>
      </c>
      <c r="E10" s="52">
        <f>B10/E2/24</f>
        <v>2.6315789473684219E-3</v>
      </c>
      <c r="F10" s="52">
        <f>B10/$F$2/24</f>
        <v>2.5000000000000005E-3</v>
      </c>
      <c r="G10" s="52">
        <f>B10/$G$2/24</f>
        <v>2.3809523809523812E-3</v>
      </c>
      <c r="H10" s="52">
        <f>B10/H2/24</f>
        <v>2.2727272727272731E-3</v>
      </c>
      <c r="I10" s="52">
        <f>B10/I2/24</f>
        <v>2.1739130434782613E-3</v>
      </c>
      <c r="J10" s="52">
        <f>B10/J2/24</f>
        <v>2.0833333333333337E-3</v>
      </c>
      <c r="K10" s="52">
        <f>B10/K2/24</f>
        <v>2.0000000000000005E-3</v>
      </c>
      <c r="L10" s="52">
        <f>B10/L2/24</f>
        <v>1.9230769230769234E-3</v>
      </c>
      <c r="M10" s="52">
        <f>B10/M2/24</f>
        <v>1.8518518518518521E-3</v>
      </c>
      <c r="N10" s="52">
        <f>B10/N2/24</f>
        <v>1.7857142857142861E-3</v>
      </c>
      <c r="O10" s="52">
        <f>B10/O2/24</f>
        <v>1.724137931034483E-3</v>
      </c>
      <c r="P10" s="52">
        <f>B10/P2/24</f>
        <v>1.666666666666667E-3</v>
      </c>
    </row>
    <row r="11" spans="1:20" ht="22.65" customHeight="1" thickBot="1">
      <c r="A11" s="63"/>
      <c r="B11" s="51">
        <v>0.7</v>
      </c>
      <c r="C11" s="29">
        <f>B11/C2/24</f>
        <v>1.984126984126984E-3</v>
      </c>
      <c r="D11" s="52">
        <f>B11/D2/24</f>
        <v>3.2407407407407406E-3</v>
      </c>
      <c r="E11" s="52">
        <f>B11/E2/24</f>
        <v>3.0701754385964908E-3</v>
      </c>
      <c r="F11" s="52">
        <f>B11/$F$2/24</f>
        <v>2.9166666666666664E-3</v>
      </c>
      <c r="G11" s="52">
        <f>B11/$G$2/24</f>
        <v>2.7777777777777779E-3</v>
      </c>
      <c r="H11" s="52">
        <f>B11/H2/24</f>
        <v>2.6515151515151512E-3</v>
      </c>
      <c r="I11" s="52">
        <f>B11/I2/24</f>
        <v>2.5362318840579708E-3</v>
      </c>
      <c r="J11" s="52">
        <f>B11/J2/24</f>
        <v>2.4305555555555552E-3</v>
      </c>
      <c r="K11" s="52">
        <f>B11/K2/24</f>
        <v>2.3333333333333331E-3</v>
      </c>
      <c r="L11" s="52">
        <f>B11/L2/24</f>
        <v>2.2435897435897434E-3</v>
      </c>
      <c r="M11" s="52">
        <f>B11/M2/24</f>
        <v>2.1604938271604936E-3</v>
      </c>
      <c r="N11" s="52">
        <f>B11/N2/24</f>
        <v>2.0833333333333333E-3</v>
      </c>
      <c r="O11" s="52">
        <f>B11/O2/24</f>
        <v>2.0114942528735632E-3</v>
      </c>
      <c r="P11" s="52">
        <f>B11/P2/24</f>
        <v>1.9444444444444442E-3</v>
      </c>
    </row>
    <row r="12" spans="1:20" ht="22.65" customHeight="1" thickBot="1">
      <c r="A12" s="63"/>
      <c r="B12" s="51">
        <v>0.8</v>
      </c>
      <c r="C12" s="29">
        <f>B12/C2/24</f>
        <v>2.2675736961451248E-3</v>
      </c>
      <c r="D12" s="52">
        <f>B12/D2/24</f>
        <v>3.7037037037037038E-3</v>
      </c>
      <c r="E12" s="52">
        <f>B12/E2/24</f>
        <v>3.5087719298245615E-3</v>
      </c>
      <c r="F12" s="52">
        <f>B12/$F$2/24</f>
        <v>3.3333333333333335E-3</v>
      </c>
      <c r="G12" s="52">
        <f>B12/$G$2/24</f>
        <v>3.174603174603175E-3</v>
      </c>
      <c r="H12" s="52">
        <f>B12/H2/24</f>
        <v>3.0303030303030307E-3</v>
      </c>
      <c r="I12" s="52">
        <f>B12/I2/24</f>
        <v>2.8985507246376812E-3</v>
      </c>
      <c r="J12" s="52">
        <f>B12/J2/24</f>
        <v>2.7777777777777779E-3</v>
      </c>
      <c r="K12" s="52">
        <f>B12/K2/24</f>
        <v>2.6666666666666666E-3</v>
      </c>
      <c r="L12" s="52">
        <f>B12/L2/24</f>
        <v>2.5641025641025641E-3</v>
      </c>
      <c r="M12" s="52">
        <f>B12/M2/24</f>
        <v>2.4691358024691358E-3</v>
      </c>
      <c r="N12" s="52">
        <f>B12/N2/24</f>
        <v>2.3809523809523812E-3</v>
      </c>
      <c r="O12" s="52">
        <f>B12/O2/24</f>
        <v>2.2988505747126441E-3</v>
      </c>
      <c r="P12" s="52">
        <f>B12/P2/24</f>
        <v>2.2222222222222222E-3</v>
      </c>
    </row>
    <row r="13" spans="1:20" ht="22.65" customHeight="1" thickBot="1">
      <c r="A13" s="63"/>
      <c r="B13" s="51">
        <v>1</v>
      </c>
      <c r="C13" s="29">
        <f>B13/C2/24</f>
        <v>2.8344671201814063E-3</v>
      </c>
      <c r="D13" s="52">
        <f>B13/D2/24</f>
        <v>4.6296296296296294E-3</v>
      </c>
      <c r="E13" s="52">
        <f>B13/E2/24</f>
        <v>4.3859649122807015E-3</v>
      </c>
      <c r="F13" s="52">
        <f>B13/$F$2/24</f>
        <v>4.1666666666666666E-3</v>
      </c>
      <c r="G13" s="52">
        <f>B13/$G$2/24</f>
        <v>3.968253968253968E-3</v>
      </c>
      <c r="H13" s="52">
        <f>B13/H2/24</f>
        <v>3.787878787878788E-3</v>
      </c>
      <c r="I13" s="52">
        <f>B13/I2/24</f>
        <v>3.6231884057971015E-3</v>
      </c>
      <c r="J13" s="52">
        <f>B13/J2/24</f>
        <v>3.472222222222222E-3</v>
      </c>
      <c r="K13" s="52">
        <f>B13/K2/24</f>
        <v>3.3333333333333335E-3</v>
      </c>
      <c r="L13" s="52">
        <f>B13/L2/24</f>
        <v>3.2051282051282055E-3</v>
      </c>
      <c r="M13" s="52">
        <f>B13/M2/24</f>
        <v>3.0864197530864196E-3</v>
      </c>
      <c r="N13" s="52">
        <f>B13/N2/24</f>
        <v>2.976190476190476E-3</v>
      </c>
      <c r="O13" s="52">
        <f>B13/O2/24</f>
        <v>2.8735632183908046E-3</v>
      </c>
      <c r="P13" s="52">
        <f>B13/P2/24</f>
        <v>2.7777777777777779E-3</v>
      </c>
    </row>
    <row r="14" spans="1:20" ht="22.65" customHeight="1">
      <c r="A14" s="54" t="s">
        <v>5</v>
      </c>
      <c r="C14" s="24"/>
      <c r="D14" s="24"/>
      <c r="E14" s="24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20" ht="22.05" customHeight="1">
      <c r="A15" s="71" t="s">
        <v>6</v>
      </c>
      <c r="B15" s="51">
        <v>0.8</v>
      </c>
      <c r="C15" s="29">
        <f>B15/C2/24/0.9</f>
        <v>2.5195263290501385E-3</v>
      </c>
      <c r="D15" s="55">
        <f>B15/D2/24/0.9</f>
        <v>4.11522633744856E-3</v>
      </c>
      <c r="E15" s="55">
        <f>B15/E2/24/0.9</f>
        <v>3.8986354775828458E-3</v>
      </c>
      <c r="F15" s="55">
        <f>B15/$F$2/24/0.9</f>
        <v>3.7037037037037038E-3</v>
      </c>
      <c r="G15" s="55">
        <f t="shared" ref="G15:G22" si="0">B15/$G$2/24/0.9</f>
        <v>3.5273368606701942E-3</v>
      </c>
      <c r="H15" s="55">
        <f>B15/H2/24/0.9</f>
        <v>3.3670033670033673E-3</v>
      </c>
      <c r="I15" s="55">
        <f>B15/I2/24/0.9</f>
        <v>3.2206119162640902E-3</v>
      </c>
      <c r="J15" s="55">
        <f>B15/J2/24/0.9</f>
        <v>3.0864197530864196E-3</v>
      </c>
      <c r="K15" s="55">
        <f>B15/K2/24/0.9</f>
        <v>2.9629629629629628E-3</v>
      </c>
      <c r="L15" s="55">
        <f>B15/L2/24/0.9</f>
        <v>2.8490028490028491E-3</v>
      </c>
      <c r="M15" s="55">
        <f>B15/M2/24/0.9</f>
        <v>2.7434842249657062E-3</v>
      </c>
      <c r="N15" s="55">
        <f>B15/N2/24/0.9</f>
        <v>2.6455026455026458E-3</v>
      </c>
      <c r="O15" s="55">
        <f>B15/O2/24/0.9</f>
        <v>2.5542784163473825E-3</v>
      </c>
      <c r="P15" s="55">
        <f>B15/P2/24/0.9</f>
        <v>2.4691358024691358E-3</v>
      </c>
    </row>
    <row r="16" spans="1:20" ht="22.05" customHeight="1">
      <c r="A16" s="71"/>
      <c r="B16" s="51">
        <v>1</v>
      </c>
      <c r="C16" s="29">
        <f>B16/C2/24/0.9</f>
        <v>3.1494079113126737E-3</v>
      </c>
      <c r="D16" s="55">
        <f>B16/D2/24/0.9</f>
        <v>5.1440329218106996E-3</v>
      </c>
      <c r="E16" s="55">
        <f>B16/E2/24/0.9</f>
        <v>4.8732943469785572E-3</v>
      </c>
      <c r="F16" s="55">
        <f t="shared" ref="F16:F29" si="1">B16/$F$2/24/0.9</f>
        <v>4.6296296296296294E-3</v>
      </c>
      <c r="G16" s="55">
        <f t="shared" si="0"/>
        <v>4.4091710758377423E-3</v>
      </c>
      <c r="H16" s="55">
        <f>B16/H2/24/0.9</f>
        <v>4.2087542087542087E-3</v>
      </c>
      <c r="I16" s="55">
        <f>B16/I2/24/0.9</f>
        <v>4.0257648953301124E-3</v>
      </c>
      <c r="J16" s="55">
        <f>B16/J2/24/0.9</f>
        <v>3.8580246913580245E-3</v>
      </c>
      <c r="K16" s="55">
        <f>B16/K2/24/0.9</f>
        <v>3.7037037037037038E-3</v>
      </c>
      <c r="L16" s="55">
        <f>B16/L2/24/0.9</f>
        <v>3.5612535612535613E-3</v>
      </c>
      <c r="M16" s="55">
        <f>B16/M2/24/0.9</f>
        <v>3.4293552812071329E-3</v>
      </c>
      <c r="N16" s="55">
        <f>B16/N2/24/0.9</f>
        <v>3.3068783068783067E-3</v>
      </c>
      <c r="O16" s="55">
        <f>B16/O2/24/0.9</f>
        <v>3.1928480204342271E-3</v>
      </c>
      <c r="P16" s="55">
        <f>B16/P2/24/0.9</f>
        <v>3.0864197530864196E-3</v>
      </c>
    </row>
    <row r="17" spans="1:16" ht="22.05" customHeight="1">
      <c r="A17" s="71"/>
      <c r="B17" s="51">
        <v>1.2</v>
      </c>
      <c r="C17" s="29">
        <f>B17/C2/24/0.9</f>
        <v>3.779289493575208E-3</v>
      </c>
      <c r="D17" s="55">
        <f>B17/D2/24/0.9</f>
        <v>6.1728395061728392E-3</v>
      </c>
      <c r="E17" s="55">
        <f>B17/E2/24/0.9</f>
        <v>5.8479532163742687E-3</v>
      </c>
      <c r="F17" s="55">
        <f t="shared" si="1"/>
        <v>5.5555555555555558E-3</v>
      </c>
      <c r="G17" s="55">
        <f t="shared" si="0"/>
        <v>5.2910052910052907E-3</v>
      </c>
      <c r="H17" s="55">
        <f>B17/H2/24/0.9</f>
        <v>5.0505050505050501E-3</v>
      </c>
      <c r="I17" s="55">
        <f>B17/I2/24/0.9</f>
        <v>4.830917874396135E-3</v>
      </c>
      <c r="J17" s="55">
        <f>B17/J2/24/0.9</f>
        <v>4.6296296296296294E-3</v>
      </c>
      <c r="K17" s="55">
        <f>B17/K2/24/0.9</f>
        <v>4.4444444444444444E-3</v>
      </c>
      <c r="L17" s="55">
        <f>B17/L2/24/0.9</f>
        <v>4.2735042735042731E-3</v>
      </c>
      <c r="M17" s="55">
        <f>B17/M2/24/0.9</f>
        <v>4.11522633744856E-3</v>
      </c>
      <c r="N17" s="55">
        <f>B17/N2/24/0.9</f>
        <v>3.968253968253968E-3</v>
      </c>
      <c r="O17" s="55">
        <f>B17/O2/24/0.9</f>
        <v>3.8314176245210726E-3</v>
      </c>
      <c r="P17" s="55">
        <f>B17/P2/24/0.9</f>
        <v>3.7037037037037038E-3</v>
      </c>
    </row>
    <row r="18" spans="1:16" ht="22.05" customHeight="1">
      <c r="A18" s="71"/>
      <c r="B18" s="51">
        <v>1.5</v>
      </c>
      <c r="C18" s="29">
        <f>B18/C2/24/0.9</f>
        <v>4.7241118669690101E-3</v>
      </c>
      <c r="D18" s="55">
        <f>B18/D2/24/0.9</f>
        <v>7.716049382716049E-3</v>
      </c>
      <c r="E18" s="55">
        <f>B18/E2/24/0.9</f>
        <v>7.3099415204678359E-3</v>
      </c>
      <c r="F18" s="55">
        <f t="shared" si="1"/>
        <v>6.9444444444444441E-3</v>
      </c>
      <c r="G18" s="55">
        <f t="shared" si="0"/>
        <v>6.6137566137566134E-3</v>
      </c>
      <c r="H18" s="55">
        <f>B18/H2/24/0.9</f>
        <v>6.3131313131313122E-3</v>
      </c>
      <c r="I18" s="55">
        <f>B18/I2/24/0.9</f>
        <v>6.038647342995169E-3</v>
      </c>
      <c r="J18" s="55">
        <f>B18/J2/24/0.9</f>
        <v>5.7870370370370367E-3</v>
      </c>
      <c r="K18" s="55">
        <f>B18/K2/24/0.9</f>
        <v>5.5555555555555558E-3</v>
      </c>
      <c r="L18" s="55">
        <f>B18/L2/24/0.9</f>
        <v>5.341880341880342E-3</v>
      </c>
      <c r="M18" s="55">
        <f>B18/M2/24/0.9</f>
        <v>5.1440329218106996E-3</v>
      </c>
      <c r="N18" s="55">
        <f>B18/N2/24/0.9</f>
        <v>4.96031746031746E-3</v>
      </c>
      <c r="O18" s="55">
        <f>B18/O2/24/0.9</f>
        <v>4.7892720306513406E-3</v>
      </c>
      <c r="P18" s="55">
        <f>B18/P2/24/0.9</f>
        <v>4.6296296296296294E-3</v>
      </c>
    </row>
    <row r="19" spans="1:16" ht="22.05" customHeight="1">
      <c r="A19" s="71"/>
      <c r="B19" s="51">
        <v>1.6</v>
      </c>
      <c r="C19" s="29">
        <f>B19/C2/24/0.9</f>
        <v>5.039052658100277E-3</v>
      </c>
      <c r="D19" s="55">
        <f>B19/D2/24/0.9</f>
        <v>8.23045267489712E-3</v>
      </c>
      <c r="E19" s="55">
        <f>B19/E2/24/0.9</f>
        <v>7.7972709551656916E-3</v>
      </c>
      <c r="F19" s="55">
        <f t="shared" si="1"/>
        <v>7.4074074074074077E-3</v>
      </c>
      <c r="G19" s="55">
        <f t="shared" si="0"/>
        <v>7.0546737213403885E-3</v>
      </c>
      <c r="H19" s="55">
        <f>B19/H2/24/0.9</f>
        <v>6.7340067340067346E-3</v>
      </c>
      <c r="I19" s="55">
        <f>B19/I2/24/0.9</f>
        <v>6.4412238325281803E-3</v>
      </c>
      <c r="J19" s="55">
        <f>B19/J2/24/0.9</f>
        <v>6.1728395061728392E-3</v>
      </c>
      <c r="K19" s="55">
        <f>B19/K2/24/0.9</f>
        <v>5.9259259259259256E-3</v>
      </c>
      <c r="L19" s="55">
        <f>B19/L2/24/0.9</f>
        <v>5.6980056980056983E-3</v>
      </c>
      <c r="M19" s="55">
        <f>B19/M2/24/0.9</f>
        <v>5.4869684499314125E-3</v>
      </c>
      <c r="N19" s="55">
        <f>B19/N2/24/0.9</f>
        <v>5.2910052910052916E-3</v>
      </c>
      <c r="O19" s="55">
        <f>B19/O2/24/0.9</f>
        <v>5.1085568326947649E-3</v>
      </c>
      <c r="P19" s="55">
        <f>B19/P2/24/0.9</f>
        <v>4.9382716049382715E-3</v>
      </c>
    </row>
    <row r="20" spans="1:16" ht="22.05" customHeight="1">
      <c r="A20" s="71"/>
      <c r="B20" s="51">
        <v>2</v>
      </c>
      <c r="C20" s="29">
        <f>B20/C2/24/0.9</f>
        <v>6.2988158226253473E-3</v>
      </c>
      <c r="D20" s="55">
        <f>B20/D2/24/0.9</f>
        <v>1.0288065843621399E-2</v>
      </c>
      <c r="E20" s="55">
        <f>B20/E2/24/0.9</f>
        <v>9.7465886939571145E-3</v>
      </c>
      <c r="F20" s="55">
        <f t="shared" si="1"/>
        <v>9.2592592592592587E-3</v>
      </c>
      <c r="G20" s="55">
        <f t="shared" si="0"/>
        <v>8.8183421516754845E-3</v>
      </c>
      <c r="H20" s="55">
        <f>B20/H2/24/0.9</f>
        <v>8.4175084175084174E-3</v>
      </c>
      <c r="I20" s="55">
        <f>B20/I2/24/0.9</f>
        <v>8.0515297906602248E-3</v>
      </c>
      <c r="J20" s="55">
        <f>B20/J2/24/0.9</f>
        <v>7.716049382716049E-3</v>
      </c>
      <c r="K20" s="55">
        <f>B20/K2/24/0.9</f>
        <v>7.4074074074074077E-3</v>
      </c>
      <c r="L20" s="55">
        <f>B20/L2/24/0.9</f>
        <v>7.1225071225071226E-3</v>
      </c>
      <c r="M20" s="55">
        <f>B20/M2/24/0.9</f>
        <v>6.8587105624142658E-3</v>
      </c>
      <c r="N20" s="55">
        <f>B20/N2/24/0.9</f>
        <v>6.6137566137566134E-3</v>
      </c>
      <c r="O20" s="55">
        <f>B20/O2/24/0.9</f>
        <v>6.3856960408684542E-3</v>
      </c>
      <c r="P20" s="55">
        <f>B20/P2/24/0.9</f>
        <v>6.1728395061728392E-3</v>
      </c>
    </row>
    <row r="21" spans="1:16" ht="22.05" customHeight="1">
      <c r="A21" s="71"/>
      <c r="B21" s="51">
        <v>2.5</v>
      </c>
      <c r="C21" s="29">
        <f>B21/C2/24/0.9</f>
        <v>7.8735197782816829E-3</v>
      </c>
      <c r="D21" s="55">
        <f>B21/D2/24/0.9</f>
        <v>1.2860082304526749E-2</v>
      </c>
      <c r="E21" s="55">
        <f>B21/E2/24/0.9</f>
        <v>1.2183235867446393E-2</v>
      </c>
      <c r="F21" s="55">
        <f t="shared" si="1"/>
        <v>1.1574074074074073E-2</v>
      </c>
      <c r="G21" s="55">
        <f t="shared" si="0"/>
        <v>1.1022927689594356E-2</v>
      </c>
      <c r="H21" s="55">
        <f>B21/H2/24/0.9</f>
        <v>1.0521885521885523E-2</v>
      </c>
      <c r="I21" s="55">
        <f>B21/I2/24/0.9</f>
        <v>1.0064412238325281E-2</v>
      </c>
      <c r="J21" s="55">
        <f>B21/J2/24/0.9</f>
        <v>9.6450617283950612E-3</v>
      </c>
      <c r="K21" s="55">
        <f>B21/K2/24/0.9</f>
        <v>9.2592592592592587E-3</v>
      </c>
      <c r="L21" s="55">
        <f>B21/L2/24/0.9</f>
        <v>8.9031339031339033E-3</v>
      </c>
      <c r="M21" s="55">
        <f>B21/M2/24/0.9</f>
        <v>8.5733882030178312E-3</v>
      </c>
      <c r="N21" s="55">
        <f>B21/N2/24/0.9</f>
        <v>8.2671957671957667E-3</v>
      </c>
      <c r="O21" s="55">
        <f>B21/O2/24/0.9</f>
        <v>7.9821200510855686E-3</v>
      </c>
      <c r="P21" s="55">
        <f>B21/P2/24/0.9</f>
        <v>7.716049382716049E-3</v>
      </c>
    </row>
    <row r="22" spans="1:16" ht="22.05" customHeight="1" thickBot="1">
      <c r="A22" s="72"/>
      <c r="B22" s="51">
        <v>3</v>
      </c>
      <c r="C22" s="29">
        <f>B22/C2/24/0.9</f>
        <v>9.4482237339380201E-3</v>
      </c>
      <c r="D22" s="55">
        <f>B22/D2/24/0.9</f>
        <v>1.5432098765432098E-2</v>
      </c>
      <c r="E22" s="55">
        <f>B22/E2/24/0.9</f>
        <v>1.4619883040935672E-2</v>
      </c>
      <c r="F22" s="55">
        <f t="shared" si="1"/>
        <v>1.3888888888888888E-2</v>
      </c>
      <c r="G22" s="55">
        <f t="shared" si="0"/>
        <v>1.3227513227513227E-2</v>
      </c>
      <c r="H22" s="55">
        <f>B22/H2/24/0.9</f>
        <v>1.2626262626262624E-2</v>
      </c>
      <c r="I22" s="55">
        <f>B22/I2/24/0.9</f>
        <v>1.2077294685990338E-2</v>
      </c>
      <c r="J22" s="55">
        <f>B22/J2/24/0.9</f>
        <v>1.1574074074074073E-2</v>
      </c>
      <c r="K22" s="55">
        <f>B22/K2/24/0.9</f>
        <v>1.1111111111111112E-2</v>
      </c>
      <c r="L22" s="55">
        <f>B22/L2/24/0.9</f>
        <v>1.0683760683760684E-2</v>
      </c>
      <c r="M22" s="55">
        <f>B22/M2/24/0.9</f>
        <v>1.0288065843621399E-2</v>
      </c>
      <c r="N22" s="55">
        <f>B22/N2/24/0.9</f>
        <v>9.9206349206349201E-3</v>
      </c>
      <c r="O22" s="55">
        <f>B22/O2/24/0.9</f>
        <v>9.5785440613026813E-3</v>
      </c>
      <c r="P22" s="55">
        <f>B22/P2/24/0.9</f>
        <v>9.2592592592592587E-3</v>
      </c>
    </row>
    <row r="23" spans="1:16" ht="22.05" customHeight="1" thickBot="1">
      <c r="A23" s="56" t="s">
        <v>7</v>
      </c>
      <c r="B23" s="7"/>
      <c r="C23" s="24"/>
      <c r="D23" s="24"/>
      <c r="E23" s="24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ht="22.05" customHeight="1" thickBot="1">
      <c r="A24" s="73" t="s">
        <v>8</v>
      </c>
      <c r="B24" s="25">
        <v>1</v>
      </c>
      <c r="C24" s="29">
        <f>(B24/C2/24)/0.85</f>
        <v>3.3346672002134191E-3</v>
      </c>
      <c r="D24" s="26">
        <f>(B24/D2/24)/0.85</f>
        <v>5.4466230936819167E-3</v>
      </c>
      <c r="E24" s="26">
        <f>(B24/E2/24)/0.85</f>
        <v>5.1599587203302374E-3</v>
      </c>
      <c r="F24" s="26">
        <f>B24/$F$2/24/0.85</f>
        <v>4.9019607843137254E-3</v>
      </c>
      <c r="G24" s="26">
        <f t="shared" ref="G24:G29" si="2">B24/$G$2/24/0.85</f>
        <v>4.6685340802987861E-3</v>
      </c>
      <c r="H24" s="26">
        <f>B24/H2/24/0.85</f>
        <v>4.4563279857397506E-3</v>
      </c>
      <c r="I24" s="26">
        <f>(B24/I2/24)/0.85</f>
        <v>4.2625745950554137E-3</v>
      </c>
      <c r="J24" s="26">
        <f>(B24/J2/24)/0.85</f>
        <v>4.0849673202614381E-3</v>
      </c>
      <c r="K24" s="26">
        <f>(B24/K2/24)/0.85</f>
        <v>3.9215686274509803E-3</v>
      </c>
      <c r="L24" s="26">
        <f>(B24/L2/24)/0.85</f>
        <v>3.7707390648567124E-3</v>
      </c>
      <c r="M24" s="26">
        <f>(B24/M2/24)/0.85</f>
        <v>3.6310820624546112E-3</v>
      </c>
      <c r="N24" s="26">
        <f>(B24/N2/24)/0.85</f>
        <v>3.5014005602240893E-3</v>
      </c>
      <c r="O24" s="26">
        <f>(B24/O2/24)/0.85</f>
        <v>3.3806626098715348E-3</v>
      </c>
      <c r="P24" s="26">
        <f>(B24/P2/24)/0.85</f>
        <v>3.2679738562091504E-3</v>
      </c>
    </row>
    <row r="25" spans="1:16" ht="22.05" customHeight="1" thickBot="1">
      <c r="A25" s="73"/>
      <c r="B25" s="25">
        <v>1.6</v>
      </c>
      <c r="C25" s="29">
        <f>(B25/C2/24)/0.85</f>
        <v>5.3354675203414704E-3</v>
      </c>
      <c r="D25" s="26">
        <f>(B25/D2/24)/0.85</f>
        <v>8.7145969498910684E-3</v>
      </c>
      <c r="E25" s="26">
        <f>(B25/E2/24)/0.85</f>
        <v>8.2559339525283808E-3</v>
      </c>
      <c r="F25" s="26">
        <f t="shared" si="1"/>
        <v>7.4074074074074077E-3</v>
      </c>
      <c r="G25" s="26">
        <f t="shared" si="2"/>
        <v>7.4696545284780591E-3</v>
      </c>
      <c r="H25" s="26">
        <f>B25/H2/24/0.85</f>
        <v>7.130124777183602E-3</v>
      </c>
      <c r="I25" s="26">
        <f>(B25/I2/24)/0.85</f>
        <v>6.8201193520886615E-3</v>
      </c>
      <c r="J25" s="26">
        <f>(B25/J2/24)/0.85</f>
        <v>6.5359477124183009E-3</v>
      </c>
      <c r="K25" s="26">
        <f>(B25/K2/24)/0.85</f>
        <v>6.2745098039215684E-3</v>
      </c>
      <c r="L25" s="26">
        <f>(B25/L2/24)/0.85</f>
        <v>6.0331825037707393E-3</v>
      </c>
      <c r="M25" s="26">
        <f>(B25/M2/24)/0.85</f>
        <v>5.8097312999273783E-3</v>
      </c>
      <c r="N25" s="26">
        <f>(B25/N2/24)/0.85</f>
        <v>5.6022408963585443E-3</v>
      </c>
      <c r="O25" s="26">
        <f>(B25/O2/24)/0.85</f>
        <v>5.4090601757944565E-3</v>
      </c>
      <c r="P25" s="26">
        <f>(B25/P2/24)/0.85</f>
        <v>5.228758169934641E-3</v>
      </c>
    </row>
    <row r="26" spans="1:16" ht="22.05" customHeight="1" thickBot="1">
      <c r="A26" s="73"/>
      <c r="B26" s="27">
        <v>2</v>
      </c>
      <c r="C26" s="29">
        <f>(B26/C2/24)/0.85</f>
        <v>6.6693344004268382E-3</v>
      </c>
      <c r="D26" s="26">
        <f>(B26/D2/24)/0.85</f>
        <v>1.0893246187363833E-2</v>
      </c>
      <c r="E26" s="26">
        <f>(B26/E2/24)/0.85</f>
        <v>1.0319917440660475E-2</v>
      </c>
      <c r="F26" s="26">
        <f t="shared" si="1"/>
        <v>9.2592592592592587E-3</v>
      </c>
      <c r="G26" s="26">
        <f t="shared" si="2"/>
        <v>9.3370681605975722E-3</v>
      </c>
      <c r="H26" s="26">
        <f>B26/H2/24/0.85</f>
        <v>8.9126559714795012E-3</v>
      </c>
      <c r="I26" s="26">
        <f>(B26/I2/24)/0.85</f>
        <v>8.5251491901108273E-3</v>
      </c>
      <c r="J26" s="26">
        <f>(B26/J2/24)/0.85</f>
        <v>8.1699346405228763E-3</v>
      </c>
      <c r="K26" s="26">
        <f>(B26/K2/24)/0.85</f>
        <v>7.8431372549019607E-3</v>
      </c>
      <c r="L26" s="26">
        <f>(B26/L2/24)/0.85</f>
        <v>7.5414781297134248E-3</v>
      </c>
      <c r="M26" s="26">
        <f>(B26/M2/24)/0.85</f>
        <v>7.2621641249092225E-3</v>
      </c>
      <c r="N26" s="26">
        <f>(B26/N2/24)/0.85</f>
        <v>7.0028011204481787E-3</v>
      </c>
      <c r="O26" s="26">
        <f>(B26/O2/24)/0.85</f>
        <v>6.7613252197430695E-3</v>
      </c>
      <c r="P26" s="26">
        <f>(B26/P2/24)/0.85</f>
        <v>6.5359477124183009E-3</v>
      </c>
    </row>
    <row r="27" spans="1:16" ht="22.05" customHeight="1" thickBot="1">
      <c r="A27" s="73"/>
      <c r="B27" s="27">
        <v>3</v>
      </c>
      <c r="C27" s="29">
        <f>(B27/C2/24)/0.85</f>
        <v>1.0004001600640256E-2</v>
      </c>
      <c r="D27" s="26">
        <f>(B27/D2/24)/0.85</f>
        <v>1.6339869281045753E-2</v>
      </c>
      <c r="E27" s="26">
        <f>(B27/E2/24)/0.85</f>
        <v>1.5479876160990712E-2</v>
      </c>
      <c r="F27" s="26">
        <f t="shared" si="1"/>
        <v>1.3888888888888888E-2</v>
      </c>
      <c r="G27" s="26">
        <f t="shared" si="2"/>
        <v>1.4005602240896357E-2</v>
      </c>
      <c r="H27" s="26">
        <f>B27/H2/24/0.85</f>
        <v>1.3368983957219249E-2</v>
      </c>
      <c r="I27" s="26">
        <f>(B27/I2/24)/0.85</f>
        <v>1.278772378516624E-2</v>
      </c>
      <c r="J27" s="26">
        <f>(B27/J2/24)/0.85</f>
        <v>1.2254901960784314E-2</v>
      </c>
      <c r="K27" s="26">
        <f>(B27/K2/24)/0.85</f>
        <v>1.1764705882352941E-2</v>
      </c>
      <c r="L27" s="26">
        <f>(B27/L2/24)/0.85</f>
        <v>1.1312217194570137E-2</v>
      </c>
      <c r="M27" s="26">
        <f>(B27/M2/24)/0.85</f>
        <v>1.0893246187363833E-2</v>
      </c>
      <c r="N27" s="26">
        <f>(B27/N2/24)/0.85</f>
        <v>1.0504201680672268E-2</v>
      </c>
      <c r="O27" s="26">
        <f>(B27/O2/24)/0.85</f>
        <v>1.0141987829614604E-2</v>
      </c>
      <c r="P27" s="26">
        <f>(B27/P2/24)/0.85</f>
        <v>9.8039215686274508E-3</v>
      </c>
    </row>
    <row r="28" spans="1:16" ht="22.05" customHeight="1" thickBot="1">
      <c r="A28" s="73"/>
      <c r="B28" s="27">
        <v>4</v>
      </c>
      <c r="C28" s="29">
        <f>(B28/C2/24)/0.85</f>
        <v>1.3338668800853676E-2</v>
      </c>
      <c r="D28" s="26">
        <f>(B28/D2/24)/0.85</f>
        <v>2.1786492374727667E-2</v>
      </c>
      <c r="E28" s="26">
        <f>(B28/E2/24)/0.85</f>
        <v>2.063983488132095E-2</v>
      </c>
      <c r="F28" s="26">
        <f t="shared" si="1"/>
        <v>1.8518518518518517E-2</v>
      </c>
      <c r="G28" s="26">
        <f t="shared" si="2"/>
        <v>1.8674136321195144E-2</v>
      </c>
      <c r="H28" s="26">
        <f>B28/H2/24/0.85</f>
        <v>1.7825311942959002E-2</v>
      </c>
      <c r="I28" s="26">
        <f>(B28/I2/24)/0.85</f>
        <v>1.7050298380221655E-2</v>
      </c>
      <c r="J28" s="26">
        <f>(B28/J2/24)/0.85</f>
        <v>1.6339869281045753E-2</v>
      </c>
      <c r="K28" s="26">
        <f>(B28/K2/24)/0.85</f>
        <v>1.5686274509803921E-2</v>
      </c>
      <c r="L28" s="26">
        <f>(B28/L2/24)/0.85</f>
        <v>1.508295625942685E-2</v>
      </c>
      <c r="M28" s="26">
        <f>(B28/M2/24)/0.85</f>
        <v>1.4524328249818445E-2</v>
      </c>
      <c r="N28" s="26">
        <f>(B28/N2/24)/0.85</f>
        <v>1.4005602240896357E-2</v>
      </c>
      <c r="O28" s="26">
        <f>(B28/O2/24)/0.85</f>
        <v>1.3522650439486139E-2</v>
      </c>
      <c r="P28" s="26">
        <f>(B28/P2/24)/0.85</f>
        <v>1.3071895424836602E-2</v>
      </c>
    </row>
    <row r="29" spans="1:16" ht="22.05" customHeight="1" thickBot="1">
      <c r="A29" s="73"/>
      <c r="B29" s="27">
        <v>5</v>
      </c>
      <c r="C29" s="29">
        <f>(B29/C2/24)/0.85</f>
        <v>1.6673336001067091E-2</v>
      </c>
      <c r="D29" s="26">
        <f>(B29/D2/24)/0.85</f>
        <v>2.7233115468409588E-2</v>
      </c>
      <c r="E29" s="26">
        <f>(B29/E2/24)/0.85</f>
        <v>2.5799793601651185E-2</v>
      </c>
      <c r="F29" s="26">
        <f t="shared" si="1"/>
        <v>2.3148148148148147E-2</v>
      </c>
      <c r="G29" s="26">
        <f t="shared" si="2"/>
        <v>2.3342670401493931E-2</v>
      </c>
      <c r="H29" s="26">
        <f>B29/H2/24/0.85</f>
        <v>2.2281639928698752E-2</v>
      </c>
      <c r="I29" s="26">
        <f>(B29/I2/24)/0.85</f>
        <v>2.1312872975277068E-2</v>
      </c>
      <c r="J29" s="26">
        <f>(B29/J2/24)/0.85</f>
        <v>2.042483660130719E-2</v>
      </c>
      <c r="K29" s="26">
        <f>(B29/K2/24)/0.85</f>
        <v>1.9607843137254902E-2</v>
      </c>
      <c r="L29" s="26">
        <f>(B29/L2/24)/0.85</f>
        <v>1.8853695324283562E-2</v>
      </c>
      <c r="M29" s="26">
        <f>(B29/M2/24)/0.85</f>
        <v>1.8155410312273058E-2</v>
      </c>
      <c r="N29" s="26">
        <f>(B29/N2/24)/0.85</f>
        <v>1.7507002801120448E-2</v>
      </c>
      <c r="O29" s="26">
        <f>(B29/O2/24)/0.85</f>
        <v>1.6903313049357677E-2</v>
      </c>
      <c r="P29" s="26">
        <f>(B29/P2/24)/0.85</f>
        <v>1.6339869281045753E-2</v>
      </c>
    </row>
    <row r="30" spans="1:16" ht="22.05" customHeight="1" thickBot="1">
      <c r="A30" s="57" t="s">
        <v>9</v>
      </c>
      <c r="C30" s="28"/>
      <c r="D30" s="28"/>
      <c r="E30" s="2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</row>
    <row r="31" spans="1:16" ht="22.05" customHeight="1" thickBot="1">
      <c r="A31" s="61" t="s">
        <v>10</v>
      </c>
      <c r="B31" s="25">
        <v>1</v>
      </c>
      <c r="C31" s="29">
        <f>(B31/C2/24)/0.8</f>
        <v>3.5430839002267575E-3</v>
      </c>
      <c r="D31" s="26">
        <f>(B31/D2/24)/0.8</f>
        <v>5.7870370370370367E-3</v>
      </c>
      <c r="E31" s="26">
        <f>(B31/E2/24)/0.8</f>
        <v>5.4824561403508769E-3</v>
      </c>
      <c r="F31" s="26">
        <f>B31/$F$2/24/0.8</f>
        <v>5.208333333333333E-3</v>
      </c>
      <c r="G31" s="26">
        <f t="shared" ref="G31:G36" si="3">B31/$G$2/24/0.8</f>
        <v>4.96031746031746E-3</v>
      </c>
      <c r="H31" s="26">
        <f>B31/H2/24/0.8</f>
        <v>4.734848484848485E-3</v>
      </c>
      <c r="I31" s="26">
        <f>(B31/I2/24)/0.8</f>
        <v>4.528985507246377E-3</v>
      </c>
      <c r="J31" s="26">
        <f>(B31/J2/24)/0.8</f>
        <v>4.3402777777777771E-3</v>
      </c>
      <c r="K31" s="26">
        <f>(B31/K2/24)/0.8</f>
        <v>4.1666666666666666E-3</v>
      </c>
      <c r="L31" s="26">
        <f>(B31/L2/24)/0.8</f>
        <v>4.0064102564102569E-3</v>
      </c>
      <c r="M31" s="26">
        <f>(B31/M2/24)/0.8</f>
        <v>3.8580246913580245E-3</v>
      </c>
      <c r="N31" s="26">
        <f>(B31/N2/24)/0.8</f>
        <v>3.720238095238095E-3</v>
      </c>
      <c r="O31" s="26">
        <f>(B31/O2/24)/0.8</f>
        <v>3.5919540229885057E-3</v>
      </c>
      <c r="P31" s="26">
        <f>(B31/P2/24)/0.8</f>
        <v>3.472222222222222E-3</v>
      </c>
    </row>
    <row r="32" spans="1:16" ht="22.05" customHeight="1" thickBot="1">
      <c r="A32" s="61"/>
      <c r="B32" s="27">
        <v>2</v>
      </c>
      <c r="C32" s="29">
        <f>(B32/C2/24)/0.8</f>
        <v>7.0861678004535151E-3</v>
      </c>
      <c r="D32" s="26">
        <f>(B32/D2/24)/0.8</f>
        <v>1.1574074074074073E-2</v>
      </c>
      <c r="E32" s="26">
        <f>(B32/E2/24)/0.8</f>
        <v>1.0964912280701754E-2</v>
      </c>
      <c r="F32" s="26">
        <f>B32/$F$2/24/0.9</f>
        <v>9.2592592592592587E-3</v>
      </c>
      <c r="G32" s="26">
        <f t="shared" si="3"/>
        <v>9.9206349206349201E-3</v>
      </c>
      <c r="H32" s="26">
        <f>B32/H2/24/0.8</f>
        <v>9.46969696969697E-3</v>
      </c>
      <c r="I32" s="26">
        <f>(B32/I2/24)/0.8</f>
        <v>9.057971014492754E-3</v>
      </c>
      <c r="J32" s="26">
        <f>(B32/J2/24)/0.8</f>
        <v>8.6805555555555542E-3</v>
      </c>
      <c r="K32" s="26">
        <f>(B32/K2/24)/0.8</f>
        <v>8.3333333333333332E-3</v>
      </c>
      <c r="L32" s="26">
        <f>(B32/L2/24)/0.8</f>
        <v>8.0128205128205138E-3</v>
      </c>
      <c r="M32" s="26">
        <f>(B32/M2/24)/0.8</f>
        <v>7.716049382716049E-3</v>
      </c>
      <c r="N32" s="26">
        <f>(B32/N2/24)/0.8</f>
        <v>7.4404761904761901E-3</v>
      </c>
      <c r="O32" s="26">
        <f>(B32/O2/24)/0.8</f>
        <v>7.1839080459770114E-3</v>
      </c>
      <c r="P32" s="26">
        <f>(B32/P2/24)/0.8</f>
        <v>6.9444444444444441E-3</v>
      </c>
    </row>
    <row r="33" spans="1:16" ht="22.05" customHeight="1" thickBot="1">
      <c r="A33" s="61"/>
      <c r="B33" s="27">
        <v>2.5</v>
      </c>
      <c r="C33" s="29">
        <f>B33/C2/24/0.8</f>
        <v>8.8577097505668917E-3</v>
      </c>
      <c r="D33" s="26">
        <f>(B33/D2/24)/0.8</f>
        <v>1.4467592592592593E-2</v>
      </c>
      <c r="E33" s="26">
        <f>(B33/E2/24)/0.8</f>
        <v>1.3706140350877192E-2</v>
      </c>
      <c r="F33" s="26">
        <f>B33/$F$2/24/0.9</f>
        <v>1.1574074074074073E-2</v>
      </c>
      <c r="G33" s="26">
        <f t="shared" si="3"/>
        <v>1.240079365079365E-2</v>
      </c>
      <c r="H33" s="26">
        <f>B33/H2/24/0.8</f>
        <v>1.1837121212121212E-2</v>
      </c>
      <c r="I33" s="26">
        <f>B33/I2/24/0.8</f>
        <v>1.1322463768115942E-2</v>
      </c>
      <c r="J33" s="26">
        <f>B33/J2/24/0.8</f>
        <v>1.0850694444444444E-2</v>
      </c>
      <c r="K33" s="26">
        <f>B33/K2/24/0.8</f>
        <v>1.0416666666666666E-2</v>
      </c>
      <c r="L33" s="26">
        <f>B33/L2/24/0.8</f>
        <v>1.0016025641025642E-2</v>
      </c>
      <c r="M33" s="26">
        <f>B33/M2/24/0.8</f>
        <v>9.6450617283950612E-3</v>
      </c>
      <c r="N33" s="26">
        <f>B33/N2/24/0.8</f>
        <v>9.300595238095238E-3</v>
      </c>
      <c r="O33" s="26">
        <f>B33/O2/24/0.8</f>
        <v>8.9798850574712655E-3</v>
      </c>
      <c r="P33" s="26">
        <f>B33/P2/24/0.8</f>
        <v>8.6805555555555542E-3</v>
      </c>
    </row>
    <row r="34" spans="1:16" ht="22.05" customHeight="1" thickBot="1">
      <c r="A34" s="61"/>
      <c r="B34" s="27">
        <v>3</v>
      </c>
      <c r="C34" s="29">
        <f>(B34/C2/24)/0.8</f>
        <v>1.0629251700680272E-2</v>
      </c>
      <c r="D34" s="26">
        <f>(B34/D2/24)/0.8</f>
        <v>1.7361111111111108E-2</v>
      </c>
      <c r="E34" s="26">
        <f>(B34/E2/24)/0.8</f>
        <v>1.6447368421052631E-2</v>
      </c>
      <c r="F34" s="26">
        <f>B34/$F$2/24/0.9</f>
        <v>1.3888888888888888E-2</v>
      </c>
      <c r="G34" s="26">
        <f t="shared" si="3"/>
        <v>1.488095238095238E-2</v>
      </c>
      <c r="H34" s="26">
        <f>B34/H2/24/0.8</f>
        <v>1.4204545454545452E-2</v>
      </c>
      <c r="I34" s="26">
        <f>(B34/I2/24)/0.8</f>
        <v>1.358695652173913E-2</v>
      </c>
      <c r="J34" s="26">
        <f>(B34/J2/24)/0.8</f>
        <v>1.3020833333333332E-2</v>
      </c>
      <c r="K34" s="26">
        <f>(B34/K2/24)/0.8</f>
        <v>1.2499999999999999E-2</v>
      </c>
      <c r="L34" s="26">
        <f>(B34/L2/24)/0.8</f>
        <v>1.201923076923077E-2</v>
      </c>
      <c r="M34" s="26">
        <f>(B34/M2/24)/0.8</f>
        <v>1.1574074074074073E-2</v>
      </c>
      <c r="N34" s="26">
        <f>(B34/N2/24)/0.8</f>
        <v>1.1160714285714284E-2</v>
      </c>
      <c r="O34" s="26">
        <f>(B34/O2/24)/0.8</f>
        <v>1.0775862068965516E-2</v>
      </c>
      <c r="P34" s="26">
        <f>(B34/P2/24)/0.8</f>
        <v>1.0416666666666666E-2</v>
      </c>
    </row>
    <row r="35" spans="1:16" ht="22.05" customHeight="1" thickBot="1">
      <c r="A35" s="61"/>
      <c r="B35" s="27">
        <v>4</v>
      </c>
      <c r="C35" s="29">
        <f>(B35/C2/24)/0.8</f>
        <v>1.417233560090703E-2</v>
      </c>
      <c r="D35" s="26">
        <f>(B35/D2/24)/0.8</f>
        <v>2.3148148148148147E-2</v>
      </c>
      <c r="E35" s="26">
        <f>(B35/E2/24)/0.8</f>
        <v>2.1929824561403508E-2</v>
      </c>
      <c r="F35" s="26">
        <f>B35/$F$2/24/0.9</f>
        <v>1.8518518518518517E-2</v>
      </c>
      <c r="G35" s="26">
        <f t="shared" si="3"/>
        <v>1.984126984126984E-2</v>
      </c>
      <c r="H35" s="26">
        <f>B35/H2/24/0.8</f>
        <v>1.893939393939394E-2</v>
      </c>
      <c r="I35" s="26">
        <f>(B35/I2/24)/0.8</f>
        <v>1.8115942028985508E-2</v>
      </c>
      <c r="J35" s="26">
        <f>(B35/J2/24)/0.8</f>
        <v>1.7361111111111108E-2</v>
      </c>
      <c r="K35" s="26">
        <f>(B35/K2/24)/0.8</f>
        <v>1.6666666666666666E-2</v>
      </c>
      <c r="L35" s="26">
        <f>(B35/L2/24)/0.8</f>
        <v>1.6025641025641028E-2</v>
      </c>
      <c r="M35" s="26">
        <f>(B35/M2/24)/0.8</f>
        <v>1.5432098765432098E-2</v>
      </c>
      <c r="N35" s="26">
        <f>(B35/N2/24)/0.8</f>
        <v>1.488095238095238E-2</v>
      </c>
      <c r="O35" s="26">
        <f>(B35/O2/24)/0.8</f>
        <v>1.4367816091954023E-2</v>
      </c>
      <c r="P35" s="26">
        <f>(B35/P2/24)/0.8</f>
        <v>1.3888888888888888E-2</v>
      </c>
    </row>
    <row r="36" spans="1:16" ht="22.05" customHeight="1" thickBot="1">
      <c r="A36" s="61"/>
      <c r="B36" s="27">
        <v>5</v>
      </c>
      <c r="C36" s="29">
        <f>(B36/C2/24)/0.8</f>
        <v>1.7715419501133783E-2</v>
      </c>
      <c r="D36" s="26">
        <f>(B36/D2/24)/0.8</f>
        <v>2.8935185185185185E-2</v>
      </c>
      <c r="E36" s="26">
        <f>(B36/E2/24)/0.8</f>
        <v>2.7412280701754384E-2</v>
      </c>
      <c r="F36" s="26">
        <f>B36/$F$2/24/0.9</f>
        <v>2.3148148148148147E-2</v>
      </c>
      <c r="G36" s="26">
        <f t="shared" si="3"/>
        <v>2.48015873015873E-2</v>
      </c>
      <c r="H36" s="26">
        <f>B36/H2/24/0.8</f>
        <v>2.3674242424242424E-2</v>
      </c>
      <c r="I36" s="26">
        <f>(B36/I2/24)/0.8</f>
        <v>2.2644927536231884E-2</v>
      </c>
      <c r="J36" s="26">
        <f>(B36/J2/24)/0.8</f>
        <v>2.1701388888888888E-2</v>
      </c>
      <c r="K36" s="26">
        <f>(B36/K2/24)/0.8</f>
        <v>2.0833333333333332E-2</v>
      </c>
      <c r="L36" s="26">
        <f>(B36/L2/24)/0.8</f>
        <v>2.0032051282051284E-2</v>
      </c>
      <c r="M36" s="26">
        <f>(B36/M2/24)/0.8</f>
        <v>1.9290123456790122E-2</v>
      </c>
      <c r="N36" s="26">
        <f>(B36/N2/24)/0.8</f>
        <v>1.8601190476190476E-2</v>
      </c>
      <c r="O36" s="26">
        <f>(B36/O2/24)/0.8</f>
        <v>1.7959770114942531E-2</v>
      </c>
      <c r="P36" s="26">
        <f>(B36/P2/24)/0.8</f>
        <v>1.7361111111111108E-2</v>
      </c>
    </row>
    <row r="37" spans="1:16" ht="22.05" customHeight="1" thickBot="1">
      <c r="A37" s="58" t="s">
        <v>11</v>
      </c>
      <c r="B37" s="7"/>
      <c r="C37" s="24"/>
      <c r="D37" s="24"/>
      <c r="E37" s="24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1:16" ht="22.05" customHeight="1" thickBot="1">
      <c r="A38" s="64" t="s">
        <v>12</v>
      </c>
      <c r="B38" s="66">
        <v>1</v>
      </c>
      <c r="C38" s="68">
        <f>(B38/C2/24)/0.7</f>
        <v>4.0492387431162952E-3</v>
      </c>
      <c r="D38" s="69">
        <f>(B38/D2/24)/0.7</f>
        <v>6.6137566137566134E-3</v>
      </c>
      <c r="E38" s="69">
        <f>(B38/E2/24)/0.7</f>
        <v>6.2656641604010022E-3</v>
      </c>
      <c r="F38" s="69">
        <f>(B38/F2/24)/0.7</f>
        <v>5.9523809523809529E-3</v>
      </c>
      <c r="G38" s="69">
        <f>(B38/G2/24)/0.7</f>
        <v>5.6689342403628117E-3</v>
      </c>
      <c r="H38" s="69">
        <f>(B38/H2/24)/0.7</f>
        <v>5.4112554112554119E-3</v>
      </c>
      <c r="I38" s="69">
        <f>(B38/I2/24)/0.7</f>
        <v>5.1759834368530029E-3</v>
      </c>
      <c r="J38" s="69">
        <f>(B38/J2/24)/0.7</f>
        <v>4.96031746031746E-3</v>
      </c>
      <c r="K38" s="69">
        <f>(B38/K2/24)/0.7</f>
        <v>4.7619047619047623E-3</v>
      </c>
      <c r="L38" s="69">
        <f>(B38/L2/24)/0.7</f>
        <v>4.5787545787545798E-3</v>
      </c>
      <c r="M38" s="69">
        <f>(B38/M2/24)/0.7</f>
        <v>4.4091710758377423E-3</v>
      </c>
      <c r="N38" s="69">
        <f>(B38/N2/24)/0.7</f>
        <v>4.2517006802721092E-3</v>
      </c>
      <c r="O38" s="69">
        <f>(B38/O2/24)/0.7</f>
        <v>4.1050903119868639E-3</v>
      </c>
      <c r="P38" s="69">
        <f>(B38/P2/24)/0.7</f>
        <v>3.9682539682539689E-3</v>
      </c>
    </row>
    <row r="39" spans="1:16" ht="22.05" customHeight="1" thickBot="1">
      <c r="A39" s="64"/>
      <c r="B39" s="67"/>
      <c r="C39" s="6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22.05" customHeight="1" thickBot="1">
      <c r="A40" s="59" t="s">
        <v>13</v>
      </c>
      <c r="B40" s="14"/>
      <c r="C40" s="24"/>
      <c r="D40" s="24"/>
      <c r="E40" s="24"/>
      <c r="F40" s="19"/>
      <c r="G40" s="19"/>
      <c r="H40" s="19"/>
      <c r="I40" s="19"/>
      <c r="J40" s="19"/>
      <c r="N40" s="19"/>
      <c r="O40" s="19"/>
      <c r="P40" s="20"/>
    </row>
    <row r="41" spans="1:16" ht="22.05" customHeight="1" thickBot="1">
      <c r="A41" s="79" t="s">
        <v>14</v>
      </c>
      <c r="B41" s="81">
        <v>1</v>
      </c>
      <c r="C41" s="83">
        <f>(B41/C2/24)/0.6</f>
        <v>4.7241118669690109E-3</v>
      </c>
      <c r="D41" s="74">
        <f>(B41/D2/24)/0.6</f>
        <v>7.716049382716049E-3</v>
      </c>
      <c r="E41" s="74">
        <f>(B41/E2/24)/0.6</f>
        <v>7.3099415204678359E-3</v>
      </c>
      <c r="F41" s="74">
        <f>B41/F2/24/0.6</f>
        <v>6.9444444444444449E-3</v>
      </c>
      <c r="G41" s="74">
        <f>B41/G2/24/0.6</f>
        <v>6.6137566137566134E-3</v>
      </c>
      <c r="H41" s="74">
        <f>B41/H2/24/0.6</f>
        <v>6.3131313131313139E-3</v>
      </c>
      <c r="I41" s="74">
        <f>(B41/I2/24)/0.6</f>
        <v>6.038647342995169E-3</v>
      </c>
      <c r="J41" s="74">
        <f>(B41/J2/24)/0.6</f>
        <v>5.7870370370370367E-3</v>
      </c>
      <c r="K41" s="74">
        <f>(B41/K2/24)/0.6</f>
        <v>5.5555555555555558E-3</v>
      </c>
      <c r="L41" s="74">
        <f>(B41/L2/24)/0.6</f>
        <v>5.3418803418803429E-3</v>
      </c>
      <c r="M41" s="74">
        <f>(B41/M2/24)/0.6</f>
        <v>5.1440329218106996E-3</v>
      </c>
      <c r="N41" s="74">
        <f>(B41/N2/24)/0.6</f>
        <v>4.96031746031746E-3</v>
      </c>
      <c r="O41" s="74">
        <f>(B41/O2/24)/0.6</f>
        <v>4.7892720306513415E-3</v>
      </c>
      <c r="P41" s="74">
        <f>(B41/P2/24)/0.6</f>
        <v>4.6296296296296302E-3</v>
      </c>
    </row>
    <row r="42" spans="1:16" ht="22.05" customHeight="1" thickBot="1">
      <c r="A42" s="79"/>
      <c r="B42" s="82"/>
      <c r="C42" s="8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22.05" customHeight="1" thickBot="1">
      <c r="A43" s="80" t="s">
        <v>15</v>
      </c>
      <c r="B43" s="80"/>
      <c r="C43" s="10"/>
      <c r="D43" s="10"/>
      <c r="E43" s="10"/>
      <c r="F43" s="10"/>
      <c r="G43" s="10"/>
      <c r="H43" s="10"/>
      <c r="I43" s="30">
        <v>10</v>
      </c>
      <c r="J43" s="31">
        <f>I43/C2/24/0.89</f>
        <v>3.1847945170577589E-2</v>
      </c>
      <c r="K43" s="32"/>
      <c r="N43" s="33"/>
      <c r="O43" s="34" t="s">
        <v>17</v>
      </c>
      <c r="P43" s="35"/>
    </row>
    <row r="44" spans="1:16" ht="22.05" customHeight="1" thickTop="1" thickBot="1">
      <c r="A44" s="21"/>
      <c r="B44" s="32"/>
      <c r="C44" s="76" t="s">
        <v>16</v>
      </c>
      <c r="D44" s="77"/>
      <c r="E44" s="77"/>
      <c r="F44" s="77"/>
      <c r="G44" s="77"/>
      <c r="H44" s="78"/>
      <c r="I44" s="36">
        <v>21.094999999999999</v>
      </c>
      <c r="J44" s="37">
        <f>I44/C2/24/0.84</f>
        <v>7.1182242738365195E-2</v>
      </c>
      <c r="K44" s="38"/>
      <c r="L44" s="39" t="s">
        <v>20</v>
      </c>
      <c r="M44" s="40"/>
      <c r="N44" s="34"/>
      <c r="O44" s="41">
        <f>($C$2*1000/3600)*30</f>
        <v>122.49999999999999</v>
      </c>
      <c r="P44" s="35"/>
    </row>
    <row r="45" spans="1:16" ht="22.05" customHeight="1" thickBot="1">
      <c r="A45" s="21"/>
      <c r="B45" s="32"/>
      <c r="C45" s="32"/>
      <c r="D45" s="32"/>
      <c r="E45" s="32"/>
      <c r="F45" s="32"/>
      <c r="G45" s="32"/>
      <c r="H45" s="10"/>
      <c r="I45" s="42">
        <v>42.195</v>
      </c>
      <c r="J45" s="43">
        <f>I45/C2/24/0.77</f>
        <v>0.15532511705981095</v>
      </c>
      <c r="N45" s="33"/>
      <c r="O45" s="34" t="s">
        <v>18</v>
      </c>
      <c r="P45" s="35"/>
    </row>
    <row r="46" spans="1:16" ht="22.05" customHeight="1">
      <c r="A46" s="12"/>
      <c r="B46" s="32"/>
      <c r="C46" s="32"/>
      <c r="D46" s="32"/>
      <c r="E46" s="32"/>
      <c r="F46" s="32"/>
      <c r="G46" s="32"/>
      <c r="H46" s="10"/>
      <c r="I46" s="32"/>
      <c r="J46" s="32"/>
      <c r="N46" s="33"/>
      <c r="O46" s="41">
        <f>($C$2*1000/3600)*45</f>
        <v>183.75</v>
      </c>
      <c r="P46" s="35"/>
    </row>
    <row r="47" spans="1:16" ht="22.05" customHeight="1">
      <c r="A47" s="21"/>
      <c r="B47" s="32"/>
      <c r="C47" s="32"/>
      <c r="D47" s="32"/>
      <c r="E47" s="32"/>
      <c r="F47" s="32"/>
      <c r="G47" s="32"/>
      <c r="H47" s="10"/>
      <c r="I47" s="11"/>
      <c r="N47" s="33"/>
      <c r="O47" s="34" t="s">
        <v>19</v>
      </c>
      <c r="P47" s="35"/>
    </row>
    <row r="48" spans="1:16" ht="22.05" customHeight="1" thickBot="1">
      <c r="N48" s="44"/>
      <c r="O48" s="45">
        <f>($C$2*1000/3600)*60</f>
        <v>244.99999999999997</v>
      </c>
      <c r="P48" s="46"/>
    </row>
    <row r="49" spans="9:16" ht="22.05" customHeight="1">
      <c r="I49" s="5"/>
      <c r="J49" s="5"/>
      <c r="K49" s="5"/>
      <c r="L49" s="5"/>
      <c r="M49" s="5"/>
      <c r="N49" s="5"/>
      <c r="O49" s="5"/>
      <c r="P49" s="5"/>
    </row>
    <row r="55" spans="9:16">
      <c r="L55" s="60"/>
    </row>
  </sheetData>
  <mergeCells count="40">
    <mergeCell ref="N38:N39"/>
    <mergeCell ref="O38:O39"/>
    <mergeCell ref="P38:P39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N41:N42"/>
    <mergeCell ref="C44:H44"/>
    <mergeCell ref="A41:A42"/>
    <mergeCell ref="O41:O42"/>
    <mergeCell ref="P41:P42"/>
    <mergeCell ref="A43:B43"/>
    <mergeCell ref="M38:M39"/>
    <mergeCell ref="A15:A22"/>
    <mergeCell ref="A24:A29"/>
    <mergeCell ref="L41:L42"/>
    <mergeCell ref="M41:M42"/>
    <mergeCell ref="A31:A36"/>
    <mergeCell ref="A4:A7"/>
    <mergeCell ref="A9:A13"/>
    <mergeCell ref="A38:A39"/>
    <mergeCell ref="A1:P1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Bart</dc:creator>
  <cp:lastModifiedBy>DOMINIQUE</cp:lastModifiedBy>
  <dcterms:created xsi:type="dcterms:W3CDTF">2010-08-26T18:21:24Z</dcterms:created>
  <dcterms:modified xsi:type="dcterms:W3CDTF">2013-11-14T18:35:06Z</dcterms:modified>
</cp:coreProperties>
</file>